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<sst xmlns="http://schemas.openxmlformats.org/spreadsheetml/2006/main" count="69" uniqueCount="65">
  <si>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СПЕЦИАЛИЗИРОВАННЫЙ ФОНД ЦЕЛЕВОГО КАПИТАЛА "ПЕРСПЕКТИВА"</t>
  </si>
  <si>
    <t>Специализированного фонда целевого капитала "Перспектива"</t>
  </si>
  <si>
    <r>
      <rPr>
        <b/>
        <sz val="8"/>
        <rFont val="Arial Cyr"/>
        <family val="0"/>
      </rPr>
      <t>СОГЛАСОВАНО</t>
    </r>
    <r>
      <rPr>
        <sz val="8"/>
        <rFont val="Arial Cyr"/>
        <family val="0"/>
      </rPr>
      <t xml:space="preserve"> Попечительским советом</t>
    </r>
  </si>
  <si>
    <t>\</t>
  </si>
  <si>
    <t>тыс.руб.</t>
  </si>
  <si>
    <t xml:space="preserve">     имущество, составляющее целевой капитал</t>
  </si>
  <si>
    <t>СТАТЬИ ДОХОДОВ и РАСХОДОВ</t>
  </si>
  <si>
    <t>Примечания</t>
  </si>
  <si>
    <t>ВСЕГО</t>
  </si>
  <si>
    <t>Уставная деятельность Фонда (АУР)</t>
  </si>
  <si>
    <t>ЦЕЛЕВЫЕ КАПИТАЛЫ</t>
  </si>
  <si>
    <t>Неоткрытые острова</t>
  </si>
  <si>
    <t>Образование</t>
  </si>
  <si>
    <t xml:space="preserve">УФСЗ </t>
  </si>
  <si>
    <t>№ 5</t>
  </si>
  <si>
    <t>ДОХОДЫ:</t>
  </si>
  <si>
    <t xml:space="preserve">     Добровольные пожертвования в том числе:</t>
  </si>
  <si>
    <t xml:space="preserve">          на формирование и пополнение целевого капитала</t>
  </si>
  <si>
    <t xml:space="preserve">          на покрытие административно-управленческих расходов</t>
  </si>
  <si>
    <t xml:space="preserve">     Доход от доверительного управления</t>
  </si>
  <si>
    <t xml:space="preserve">     Прочие внереализационные доходы</t>
  </si>
  <si>
    <t>РАСХОДЫ ПО ДОВЕРИТЕЛЬНОМУ УПРАВЛЕНИЮ:</t>
  </si>
  <si>
    <t xml:space="preserve">     Вознаграждение управляющей компании</t>
  </si>
  <si>
    <t xml:space="preserve">     Расходы УК, связанные с доверительным управлением</t>
  </si>
  <si>
    <t>РАСПРЕДЕЛЕНИЕ ДОХОДА ОТ ЦЕЛЕВОГО КАПИТАЛА:</t>
  </si>
  <si>
    <t xml:space="preserve">     В пользу получателей дохода от целевого капитала</t>
  </si>
  <si>
    <t xml:space="preserve">          за счет имущества, составляющего целевой капитал</t>
  </si>
  <si>
    <t xml:space="preserve">          за счет дохода от доверительного управления</t>
  </si>
  <si>
    <t xml:space="preserve">     В пользу собственника целевого капитала</t>
  </si>
  <si>
    <t>АДМИНИСТРАТИВНО-УПРАВЛЕНЧЕСКИЕ РАСХОДЫ:</t>
  </si>
  <si>
    <t xml:space="preserve">     З/плата и начисления</t>
  </si>
  <si>
    <t xml:space="preserve">          директор</t>
  </si>
  <si>
    <t xml:space="preserve">          менеджер по развитию</t>
  </si>
  <si>
    <t xml:space="preserve">          взносы в фонды по ставке 30,2%</t>
  </si>
  <si>
    <t xml:space="preserve">     Оборудование и инвентарь</t>
  </si>
  <si>
    <t xml:space="preserve">     Аренда помещения</t>
  </si>
  <si>
    <t xml:space="preserve">     Канцтовары и расходные материалы</t>
  </si>
  <si>
    <t xml:space="preserve">     Услуги сторонних организаций</t>
  </si>
  <si>
    <t xml:space="preserve">          услуги связи</t>
  </si>
  <si>
    <t xml:space="preserve">          почтовые, курьерские</t>
  </si>
  <si>
    <t xml:space="preserve">          финансовые (бухучет, аудит и т.д.)</t>
  </si>
  <si>
    <t xml:space="preserve">          консультационные</t>
  </si>
  <si>
    <t xml:space="preserve">          банковские</t>
  </si>
  <si>
    <t xml:space="preserve">     Информационное сопровождение (сайт, год.отчет и т.д.)</t>
  </si>
  <si>
    <t xml:space="preserve">     Прочие расходы</t>
  </si>
  <si>
    <t xml:space="preserve">     неиспользованный доход от доверительного управления</t>
  </si>
  <si>
    <t>Примечания:</t>
  </si>
  <si>
    <t>БФ Анисиных</t>
  </si>
  <si>
    <t xml:space="preserve">          IT услуги (доменное имя, хостинг и т.д. )</t>
  </si>
  <si>
    <r>
      <rPr>
        <b/>
        <sz val="8"/>
        <rFont val="Arial Cyr"/>
        <family val="0"/>
      </rPr>
      <t>УТВЕРЖДЕНО</t>
    </r>
    <r>
      <rPr>
        <sz val="8"/>
        <rFont val="Arial Cyr"/>
        <family val="0"/>
      </rPr>
      <t xml:space="preserve"> решением Совета </t>
    </r>
  </si>
  <si>
    <r>
      <t>2</t>
    </r>
    <r>
      <rPr>
        <b/>
        <sz val="8"/>
        <rFont val="Arial Cyr"/>
        <family val="0"/>
      </rPr>
      <t xml:space="preserve">) </t>
    </r>
    <r>
      <rPr>
        <sz val="8"/>
        <rFont val="Arial Cyr"/>
        <family val="0"/>
      </rPr>
      <t xml:space="preserve">На покрытие административно-управленческих расходов планируется направить пять процентов от суммы пожертвований, полученных на формирование и на пополнение целевых капиталов, а также </t>
    </r>
    <r>
      <rPr>
        <b/>
        <sz val="8"/>
        <rFont val="Arial Cyr"/>
        <family val="0"/>
      </rPr>
      <t>п</t>
    </r>
    <r>
      <rPr>
        <sz val="8"/>
        <rFont val="Arial Cyr"/>
        <family val="0"/>
      </rPr>
      <t>ятнадцать процентов полученного в 2018 году дохода от доверительного управления имуществом, составляющим целевые капиталы "Неоткрытые острова", "Образование" и "Учительский Фонд Северо-Запада", подлежащего распределению. И пятнадцать процентов полученного в 2018 году дохода от доверительного управления имуществом, составляющим целевой капитал "Благотворительный фонд Анисиных"</t>
    </r>
  </si>
  <si>
    <t>(Протокол Совета Фонда № 1-19 от 09.01.2019 )</t>
  </si>
  <si>
    <t>(Протокол Попечительского совета  № 1-19 от 09.01.2019 )</t>
  </si>
  <si>
    <t>ФИНАНСОВЫЙ ПЛАН на 2019 г.</t>
  </si>
  <si>
    <r>
      <t xml:space="preserve">Справочно: ЦЕЛЕВОЙ КАПИТАЛ на </t>
    </r>
    <r>
      <rPr>
        <b/>
        <sz val="11"/>
        <rFont val="Arial Cyr"/>
        <family val="0"/>
      </rPr>
      <t>31.12.2018</t>
    </r>
    <r>
      <rPr>
        <b/>
        <sz val="9"/>
        <rFont val="Arial Cyr"/>
        <family val="0"/>
      </rPr>
      <t xml:space="preserve"> г. в т.ч.</t>
    </r>
  </si>
  <si>
    <t xml:space="preserve">     неиспользованный доход от доверительного управления на 31.12.2018 г.</t>
  </si>
  <si>
    <t xml:space="preserve">     неиспользованный доход от доверительного управления за 2018 г.</t>
  </si>
  <si>
    <r>
      <t>1</t>
    </r>
    <r>
      <rPr>
        <b/>
        <sz val="8"/>
        <rFont val="Arial Cyr"/>
        <family val="0"/>
      </rPr>
      <t>)</t>
    </r>
    <r>
      <rPr>
        <sz val="8"/>
        <rFont val="Arial Cyr"/>
        <family val="0"/>
      </rPr>
      <t xml:space="preserve"> ЦК "Неоткрытые острова": существенного пополнения путем продолжения проведения публичного сбора средств в  2019 г. не планируется. Доход от доверительного управления в 2019 году планируется не менее 6 процентов годовых. </t>
    </r>
  </si>
  <si>
    <t xml:space="preserve">ЦК "Образование": существенного пополнения путем продолжения проведения публичного сбора средств в  2019 г. не планируется. Доход от доверительного управления в 2019 году планируется не менее 6 процентов годовых. </t>
  </si>
  <si>
    <t>ЦК "Учительский Фонд Северо-Запада": существенного пополнения путем продолжения проведения публичного сбора средств в  2019 г. не планируется. Доход от доверительного управления в 2019 году планируется не мнее 6 процентов годовых.</t>
  </si>
  <si>
    <t>ЦК "Благотворительный фонд Анисиных": в 2019 году предполагается продолжить пополнять. Доход от доверительного управления в 2019 году планируется не мнее 6 процентов годовых.</t>
  </si>
  <si>
    <r>
      <t>3</t>
    </r>
    <r>
      <rPr>
        <b/>
        <sz val="8"/>
        <rFont val="Arial Cyr"/>
        <family val="0"/>
      </rPr>
      <t>)</t>
    </r>
    <r>
      <rPr>
        <sz val="8"/>
        <rFont val="Arial Cyr"/>
        <family val="0"/>
      </rPr>
      <t xml:space="preserve"> Доход от ЦК "Неоткрытые острова", ЦК "Образование" и ЦК "Учительский фонд Северо-Запада" планируется к распределению в 2019 г. в сумме не менее 50% дохода от доверительного управления  имуществом, составляющим целевой капитал, по результатам Д.У. за 2018 год.</t>
    </r>
  </si>
  <si>
    <t>Доход от ЦК "Благотворительный фонд Анисиных" планируется к распределению в 2019 г. в сумме 50% дохода от доверительного управления имуществом, составляющим целевой капитал за 2018 г. Вывод дохода планируется производить 1 раз в квартал.</t>
  </si>
  <si>
    <t>4) Неиспользованный доход от доверительного управления за период 2009-2017 гг. планируется направить на пополнение соответствующих целевых капиталов (п.9 ст.4 и п.5 ст.13 Закона №275-ФЗ).</t>
  </si>
  <si>
    <t>Справочно: ЦЕЛЕВОЙ КАПИТАЛ на 31.12.2019 г. в т.ч.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</si>
</sst>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\(#,##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i/>
      <sz val="8"/>
      <color indexed="20"/>
      <name val="Arial Cyr"/>
      <family val="0"/>
    </font>
    <font>
      <sz val="8"/>
      <color indexed="2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color indexed="10"/>
      <name val="Arial Cyr"/>
      <family val="0"/>
    </font>
    <font>
      <i/>
      <sz val="8"/>
      <color indexed="53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vertical="center"/>
    </xf>
    <xf numFmtId="164" fontId="9" fillId="34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/>
    </xf>
    <xf numFmtId="164" fontId="8" fillId="35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vertical="center"/>
    </xf>
    <xf numFmtId="164" fontId="14" fillId="34" borderId="0" xfId="0" applyNumberFormat="1" applyFont="1" applyFill="1" applyBorder="1" applyAlignment="1">
      <alignment vertical="center"/>
    </xf>
    <xf numFmtId="164" fontId="4" fillId="34" borderId="0" xfId="0" applyNumberFormat="1" applyFont="1" applyFill="1" applyBorder="1" applyAlignment="1">
      <alignment wrapText="1"/>
    </xf>
    <xf numFmtId="164" fontId="10" fillId="34" borderId="0" xfId="0" applyNumberFormat="1" applyFont="1" applyFill="1" applyBorder="1" applyAlignment="1">
      <alignment vertical="center"/>
    </xf>
    <xf numFmtId="164" fontId="49" fillId="34" borderId="0" xfId="0" applyNumberFormat="1" applyFont="1" applyFill="1" applyBorder="1" applyAlignment="1">
      <alignment/>
    </xf>
    <xf numFmtId="164" fontId="5" fillId="34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16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8"/>
  <sheetViews>
    <sheetView tabSelected="1" zoomScalePageLayoutView="0" workbookViewId="0" topLeftCell="A10">
      <selection activeCell="I22" sqref="I22"/>
    </sheetView>
  </sheetViews>
  <sheetFormatPr defaultColWidth="9.140625" defaultRowHeight="15" outlineLevelRow="1"/>
  <cols>
    <col min="1" max="1" width="2.00390625" style="0" customWidth="1"/>
    <col min="2" max="2" width="61.421875" style="14" customWidth="1"/>
    <col min="3" max="3" width="11.57421875" style="14" customWidth="1"/>
    <col min="4" max="4" width="10.7109375" style="14" customWidth="1"/>
    <col min="5" max="5" width="14.7109375" style="14" customWidth="1"/>
    <col min="6" max="6" width="12.7109375" style="14" customWidth="1"/>
    <col min="7" max="7" width="13.8515625" style="64" customWidth="1"/>
    <col min="8" max="8" width="9.7109375" style="64" customWidth="1"/>
    <col min="9" max="9" width="12.140625" style="64" customWidth="1"/>
    <col min="10" max="10" width="9.7109375" style="0" customWidth="1"/>
  </cols>
  <sheetData>
    <row r="1" spans="1:11" ht="15.75">
      <c r="A1" s="1"/>
      <c r="B1" s="2" t="s">
        <v>0</v>
      </c>
      <c r="C1" s="3"/>
      <c r="D1" s="3"/>
      <c r="E1" s="3"/>
      <c r="F1" s="3" t="s">
        <v>49</v>
      </c>
      <c r="G1" s="3"/>
      <c r="H1" s="3"/>
      <c r="I1" s="4"/>
      <c r="J1" s="1"/>
      <c r="K1" s="1"/>
    </row>
    <row r="2" spans="1:11" ht="15">
      <c r="A2" s="1"/>
      <c r="B2" s="3"/>
      <c r="C2" s="3"/>
      <c r="D2" s="3"/>
      <c r="E2" s="3"/>
      <c r="F2" s="3" t="s">
        <v>1</v>
      </c>
      <c r="G2" s="3"/>
      <c r="H2" s="3"/>
      <c r="I2" s="3"/>
      <c r="J2" s="3"/>
      <c r="K2" s="1"/>
    </row>
    <row r="3" spans="1:11" ht="15">
      <c r="A3" s="1"/>
      <c r="B3" s="3"/>
      <c r="C3" s="3"/>
      <c r="D3" s="3"/>
      <c r="E3" s="3"/>
      <c r="F3" s="3" t="s">
        <v>51</v>
      </c>
      <c r="G3" s="3"/>
      <c r="H3" s="3"/>
      <c r="I3" s="65"/>
      <c r="J3" s="65"/>
      <c r="K3" s="1"/>
    </row>
    <row r="4" spans="1:11" ht="15">
      <c r="A4" s="1"/>
      <c r="B4" s="3"/>
      <c r="C4" s="3"/>
      <c r="D4" s="3"/>
      <c r="E4" s="3"/>
      <c r="F4" s="3" t="s">
        <v>2</v>
      </c>
      <c r="G4" s="3"/>
      <c r="H4" s="3"/>
      <c r="I4" s="72"/>
      <c r="J4" s="72"/>
      <c r="K4" s="1"/>
    </row>
    <row r="5" spans="1:11" ht="15">
      <c r="A5" s="1"/>
      <c r="B5" s="3"/>
      <c r="C5" s="3"/>
      <c r="D5" s="3"/>
      <c r="E5" s="3"/>
      <c r="F5" s="3" t="s">
        <v>1</v>
      </c>
      <c r="G5" s="3"/>
      <c r="H5" s="3"/>
      <c r="I5" s="3"/>
      <c r="J5" s="3"/>
      <c r="K5" s="1"/>
    </row>
    <row r="6" spans="1:11" ht="15.75">
      <c r="A6" s="1"/>
      <c r="B6" s="5" t="s">
        <v>53</v>
      </c>
      <c r="C6" s="3"/>
      <c r="D6" s="3"/>
      <c r="E6" s="3"/>
      <c r="F6" s="3" t="s">
        <v>52</v>
      </c>
      <c r="G6" s="3"/>
      <c r="H6" s="3"/>
      <c r="I6" s="3"/>
      <c r="J6" s="3"/>
      <c r="K6" s="1"/>
    </row>
    <row r="7" spans="1:11" ht="15">
      <c r="A7" s="1"/>
      <c r="B7" s="72" t="s">
        <v>3</v>
      </c>
      <c r="C7" s="72"/>
      <c r="D7" s="72"/>
      <c r="E7" s="72"/>
      <c r="F7" s="72"/>
      <c r="G7" s="72"/>
      <c r="H7" s="72"/>
      <c r="I7" s="72"/>
      <c r="J7" s="6" t="s">
        <v>4</v>
      </c>
      <c r="K7" s="1"/>
    </row>
    <row r="8" spans="1:11" ht="12.75" customHeight="1">
      <c r="A8" s="1"/>
      <c r="B8" s="7" t="s">
        <v>54</v>
      </c>
      <c r="C8" s="7"/>
      <c r="D8" s="8">
        <f>SUM(E8:J8)</f>
        <v>113944</v>
      </c>
      <c r="E8" s="7"/>
      <c r="F8" s="9">
        <f>SUM(F11:F13)</f>
        <v>57393</v>
      </c>
      <c r="G8" s="9">
        <f>SUM(G11:G13)</f>
        <v>20266</v>
      </c>
      <c r="H8" s="9">
        <f>SUM(H11:H13)</f>
        <v>31101</v>
      </c>
      <c r="I8" s="9">
        <f>SUM(I11:I13)</f>
        <v>5184</v>
      </c>
      <c r="J8" s="9">
        <f>SUM(J11:J13)</f>
        <v>0</v>
      </c>
      <c r="K8" s="10"/>
    </row>
    <row r="9" spans="1:11" s="14" customFormat="1" ht="12.75" customHeight="1" hidden="1">
      <c r="A9" s="3"/>
      <c r="B9" s="11">
        <v>24</v>
      </c>
      <c r="C9" s="11"/>
      <c r="D9" s="11"/>
      <c r="E9" s="11"/>
      <c r="F9" s="11"/>
      <c r="G9" s="3"/>
      <c r="H9" s="12"/>
      <c r="I9" s="3"/>
      <c r="J9" s="13"/>
      <c r="K9" s="3"/>
    </row>
    <row r="10" spans="1:11" ht="4.5" customHeight="1">
      <c r="A10" s="1"/>
      <c r="B10" s="15"/>
      <c r="C10" s="15"/>
      <c r="D10" s="15"/>
      <c r="E10" s="15"/>
      <c r="F10" s="15"/>
      <c r="G10" s="16"/>
      <c r="H10" s="12"/>
      <c r="I10" s="16"/>
      <c r="J10" s="13"/>
      <c r="K10" s="1"/>
    </row>
    <row r="11" spans="1:11" ht="15" outlineLevel="1">
      <c r="A11" s="1"/>
      <c r="B11" s="17" t="s">
        <v>5</v>
      </c>
      <c r="C11" s="18"/>
      <c r="D11" s="19">
        <f>SUM(E11:J11)</f>
        <v>100638</v>
      </c>
      <c r="E11" s="20"/>
      <c r="F11" s="21">
        <v>51104</v>
      </c>
      <c r="G11" s="21">
        <v>17759</v>
      </c>
      <c r="H11" s="21">
        <v>27181</v>
      </c>
      <c r="I11" s="21">
        <v>4594</v>
      </c>
      <c r="J11" s="19"/>
      <c r="K11" s="1"/>
    </row>
    <row r="12" spans="1:11" ht="15" outlineLevel="1">
      <c r="A12" s="1"/>
      <c r="B12" s="66" t="s">
        <v>55</v>
      </c>
      <c r="C12" s="18">
        <v>4</v>
      </c>
      <c r="D12" s="19">
        <f>SUM(E12:J12)</f>
        <v>6722</v>
      </c>
      <c r="E12" s="20"/>
      <c r="F12" s="21">
        <v>3031</v>
      </c>
      <c r="G12" s="21">
        <v>1315</v>
      </c>
      <c r="H12" s="21">
        <v>2036</v>
      </c>
      <c r="I12" s="21">
        <v>340</v>
      </c>
      <c r="J12" s="19"/>
      <c r="K12" s="1"/>
    </row>
    <row r="13" spans="1:11" ht="15" outlineLevel="1">
      <c r="A13" s="1"/>
      <c r="B13" s="17" t="s">
        <v>56</v>
      </c>
      <c r="C13" s="18"/>
      <c r="D13" s="19">
        <f>SUM(E13:J13)</f>
        <v>6584</v>
      </c>
      <c r="E13" s="20"/>
      <c r="F13" s="21">
        <v>3258</v>
      </c>
      <c r="G13" s="21">
        <v>1192</v>
      </c>
      <c r="H13" s="21">
        <v>1884</v>
      </c>
      <c r="I13" s="21">
        <v>250</v>
      </c>
      <c r="J13" s="19"/>
      <c r="K13" s="1"/>
    </row>
    <row r="14" spans="1:11" ht="15">
      <c r="A14" s="1"/>
      <c r="B14" s="17"/>
      <c r="C14" s="22"/>
      <c r="D14" s="23"/>
      <c r="E14" s="23"/>
      <c r="F14" s="23"/>
      <c r="G14" s="23"/>
      <c r="H14" s="23"/>
      <c r="I14" s="24"/>
      <c r="J14" s="25"/>
      <c r="K14" s="1"/>
    </row>
    <row r="15" spans="1:11" ht="15">
      <c r="A15" s="1"/>
      <c r="B15" s="73" t="s">
        <v>6</v>
      </c>
      <c r="C15" s="74" t="s">
        <v>7</v>
      </c>
      <c r="D15" s="75" t="s">
        <v>8</v>
      </c>
      <c r="E15" s="76" t="s">
        <v>9</v>
      </c>
      <c r="F15" s="77" t="s">
        <v>10</v>
      </c>
      <c r="G15" s="77"/>
      <c r="H15" s="77"/>
      <c r="I15" s="77"/>
      <c r="J15" s="77"/>
      <c r="K15" s="1"/>
    </row>
    <row r="16" spans="1:11" ht="24">
      <c r="A16" s="1"/>
      <c r="B16" s="73"/>
      <c r="C16" s="74"/>
      <c r="D16" s="75"/>
      <c r="E16" s="76"/>
      <c r="F16" s="26" t="s">
        <v>11</v>
      </c>
      <c r="G16" s="26" t="s">
        <v>12</v>
      </c>
      <c r="H16" s="26" t="s">
        <v>13</v>
      </c>
      <c r="I16" s="26" t="s">
        <v>47</v>
      </c>
      <c r="J16" s="26" t="s">
        <v>14</v>
      </c>
      <c r="K16" s="1"/>
    </row>
    <row r="17" spans="1:11" ht="7.5" customHeight="1">
      <c r="A17" s="1"/>
      <c r="B17" s="3"/>
      <c r="C17" s="3"/>
      <c r="D17" s="3"/>
      <c r="E17" s="4"/>
      <c r="F17" s="4"/>
      <c r="G17" s="4"/>
      <c r="H17" s="4"/>
      <c r="I17" s="4"/>
      <c r="J17" s="4"/>
      <c r="K17" s="1"/>
    </row>
    <row r="18" spans="1:11" ht="12.75" customHeight="1">
      <c r="A18" s="1"/>
      <c r="B18" s="27" t="s">
        <v>15</v>
      </c>
      <c r="C18" s="27"/>
      <c r="D18" s="28">
        <f>SUM(E18:J18)</f>
        <v>7154.64</v>
      </c>
      <c r="E18" s="29">
        <f aca="true" t="shared" si="0" ref="E18:J18">E20+E23+E24</f>
        <v>0</v>
      </c>
      <c r="F18" s="29">
        <f t="shared" si="0"/>
        <v>3443.58</v>
      </c>
      <c r="G18" s="29">
        <f t="shared" si="0"/>
        <v>1215.96</v>
      </c>
      <c r="H18" s="29">
        <f t="shared" si="0"/>
        <v>1866.06</v>
      </c>
      <c r="I18" s="29">
        <f t="shared" si="0"/>
        <v>629.04</v>
      </c>
      <c r="J18" s="29">
        <f t="shared" si="0"/>
        <v>0</v>
      </c>
      <c r="K18" s="10"/>
    </row>
    <row r="19" spans="1:11" ht="4.5" customHeight="1">
      <c r="A19" s="1"/>
      <c r="B19" s="3"/>
      <c r="C19" s="30"/>
      <c r="D19" s="3"/>
      <c r="E19" s="4"/>
      <c r="F19" s="4"/>
      <c r="G19" s="4"/>
      <c r="H19" s="4"/>
      <c r="I19" s="4"/>
      <c r="J19" s="4"/>
      <c r="K19" s="1"/>
    </row>
    <row r="20" spans="1:11" ht="12.75" customHeight="1">
      <c r="A20" s="1"/>
      <c r="B20" s="15" t="s">
        <v>16</v>
      </c>
      <c r="C20" s="18"/>
      <c r="D20" s="31">
        <f aca="true" t="shared" si="1" ref="D20:J20">SUM(D21:D22)</f>
        <v>300</v>
      </c>
      <c r="E20" s="31">
        <f t="shared" si="1"/>
        <v>0</v>
      </c>
      <c r="F20" s="31">
        <f t="shared" si="1"/>
        <v>0</v>
      </c>
      <c r="G20" s="31">
        <f t="shared" si="1"/>
        <v>0</v>
      </c>
      <c r="H20" s="31">
        <f t="shared" si="1"/>
        <v>0</v>
      </c>
      <c r="I20" s="31">
        <f t="shared" si="1"/>
        <v>300</v>
      </c>
      <c r="J20" s="31">
        <f t="shared" si="1"/>
        <v>0</v>
      </c>
      <c r="K20" s="1"/>
    </row>
    <row r="21" spans="1:11" ht="12.75" customHeight="1" outlineLevel="1">
      <c r="A21" s="1"/>
      <c r="B21" s="32" t="s">
        <v>17</v>
      </c>
      <c r="C21" s="33">
        <v>1</v>
      </c>
      <c r="D21" s="19">
        <f>SUM(E21:J21)</f>
        <v>300</v>
      </c>
      <c r="E21" s="20"/>
      <c r="F21" s="20"/>
      <c r="G21" s="19"/>
      <c r="H21" s="19">
        <v>0</v>
      </c>
      <c r="I21" s="19">
        <v>300</v>
      </c>
      <c r="J21" s="19"/>
      <c r="K21" s="1"/>
    </row>
    <row r="22" spans="1:11" ht="12.75" customHeight="1" outlineLevel="1">
      <c r="A22" s="1"/>
      <c r="B22" s="32" t="s">
        <v>18</v>
      </c>
      <c r="C22" s="33">
        <v>2</v>
      </c>
      <c r="D22" s="19">
        <f>SUM(E22:J22)</f>
        <v>0</v>
      </c>
      <c r="E22" s="20">
        <v>0</v>
      </c>
      <c r="F22" s="20"/>
      <c r="G22" s="19"/>
      <c r="H22" s="20">
        <v>0</v>
      </c>
      <c r="I22" s="20"/>
      <c r="J22" s="19"/>
      <c r="K22" s="1"/>
    </row>
    <row r="23" spans="1:11" ht="12.75" customHeight="1">
      <c r="A23" s="1"/>
      <c r="B23" s="15" t="s">
        <v>19</v>
      </c>
      <c r="C23" s="18">
        <v>3</v>
      </c>
      <c r="D23" s="31">
        <f>SUM(E23:J23)</f>
        <v>6854.64</v>
      </c>
      <c r="E23" s="31"/>
      <c r="F23" s="34">
        <f>(F8+F20)*0.06</f>
        <v>3443.58</v>
      </c>
      <c r="G23" s="34">
        <f>(G8+G20)*0.06</f>
        <v>1215.96</v>
      </c>
      <c r="H23" s="34">
        <f>(H8+H20)*0.06</f>
        <v>1866.06</v>
      </c>
      <c r="I23" s="34">
        <f>(I8+I20)*0.06</f>
        <v>329.03999999999996</v>
      </c>
      <c r="J23" s="34"/>
      <c r="K23" s="1"/>
    </row>
    <row r="24" spans="1:11" ht="12.75" customHeight="1">
      <c r="A24" s="1"/>
      <c r="B24" s="15" t="s">
        <v>20</v>
      </c>
      <c r="C24" s="18"/>
      <c r="D24" s="31">
        <f>SUM(E24:J24)</f>
        <v>0</v>
      </c>
      <c r="E24" s="31"/>
      <c r="F24" s="31"/>
      <c r="G24" s="31"/>
      <c r="H24" s="31"/>
      <c r="I24" s="31"/>
      <c r="J24" s="31"/>
      <c r="K24" s="1"/>
    </row>
    <row r="25" spans="1:11" ht="4.5" customHeight="1">
      <c r="A25" s="1"/>
      <c r="B25" s="3"/>
      <c r="C25" s="30"/>
      <c r="D25" s="3"/>
      <c r="E25" s="4"/>
      <c r="F25" s="4"/>
      <c r="G25" s="4"/>
      <c r="H25" s="4"/>
      <c r="I25" s="4"/>
      <c r="J25" s="4"/>
      <c r="K25" s="1"/>
    </row>
    <row r="26" spans="1:11" ht="15">
      <c r="A26" s="1"/>
      <c r="B26" s="27" t="s">
        <v>21</v>
      </c>
      <c r="C26" s="36"/>
      <c r="D26" s="28">
        <f>SUM(F26:J26)</f>
        <v>-582.1415000000001</v>
      </c>
      <c r="E26" s="29">
        <f aca="true" t="shared" si="2" ref="E26:J26">SUM(E28:E30)</f>
        <v>0</v>
      </c>
      <c r="F26" s="29">
        <f t="shared" si="2"/>
        <v>-293.83270000000005</v>
      </c>
      <c r="G26" s="29">
        <f t="shared" si="2"/>
        <v>-112.9576</v>
      </c>
      <c r="H26" s="29">
        <f t="shared" si="2"/>
        <v>-151.96359999999999</v>
      </c>
      <c r="I26" s="29">
        <f t="shared" si="2"/>
        <v>-23.3876</v>
      </c>
      <c r="J26" s="29">
        <f t="shared" si="2"/>
        <v>0</v>
      </c>
      <c r="K26" s="37"/>
    </row>
    <row r="27" spans="1:11" ht="4.5" customHeight="1">
      <c r="A27" s="1"/>
      <c r="B27" s="3"/>
      <c r="C27" s="30"/>
      <c r="D27" s="38"/>
      <c r="E27" s="38"/>
      <c r="F27" s="38"/>
      <c r="G27" s="38"/>
      <c r="H27" s="38"/>
      <c r="I27" s="38"/>
      <c r="J27" s="38"/>
      <c r="K27" s="1"/>
    </row>
    <row r="28" spans="1:11" ht="15">
      <c r="A28" s="1"/>
      <c r="B28" s="35" t="s">
        <v>22</v>
      </c>
      <c r="C28" s="18"/>
      <c r="D28" s="39">
        <f>SUM(E28:J28)</f>
        <v>-430.1415</v>
      </c>
      <c r="E28" s="40"/>
      <c r="F28" s="40">
        <f>-F23*0.065</f>
        <v>-223.83270000000002</v>
      </c>
      <c r="G28" s="40">
        <f>-G23*0.06</f>
        <v>-72.9576</v>
      </c>
      <c r="H28" s="40">
        <f>-H23*0.06</f>
        <v>-111.9636</v>
      </c>
      <c r="I28" s="40">
        <f>-I23*0.065</f>
        <v>-21.3876</v>
      </c>
      <c r="J28" s="40"/>
      <c r="K28" s="1"/>
    </row>
    <row r="29" spans="1:11" ht="15">
      <c r="A29" s="1"/>
      <c r="B29" s="35" t="s">
        <v>23</v>
      </c>
      <c r="C29" s="18"/>
      <c r="D29" s="39">
        <f>SUM(E29:J29)</f>
        <v>-152</v>
      </c>
      <c r="E29" s="40"/>
      <c r="F29" s="40">
        <v>-70</v>
      </c>
      <c r="G29" s="40">
        <v>-40</v>
      </c>
      <c r="H29" s="40">
        <v>-40</v>
      </c>
      <c r="I29" s="40">
        <v>-2</v>
      </c>
      <c r="J29" s="40"/>
      <c r="K29" s="1"/>
    </row>
    <row r="30" spans="1:11" ht="15">
      <c r="A30" s="1"/>
      <c r="B30" s="35"/>
      <c r="C30" s="18"/>
      <c r="D30" s="41"/>
      <c r="E30" s="40"/>
      <c r="F30" s="40"/>
      <c r="G30" s="40"/>
      <c r="H30" s="40"/>
      <c r="I30" s="40"/>
      <c r="J30" s="40"/>
      <c r="K30" s="1"/>
    </row>
    <row r="31" spans="1:11" ht="4.5" customHeight="1">
      <c r="A31" s="1"/>
      <c r="B31" s="35"/>
      <c r="C31" s="18"/>
      <c r="D31" s="41"/>
      <c r="E31" s="38"/>
      <c r="F31" s="38"/>
      <c r="G31" s="38"/>
      <c r="H31" s="38"/>
      <c r="I31" s="38"/>
      <c r="J31" s="38"/>
      <c r="K31" s="1"/>
    </row>
    <row r="32" spans="1:11" ht="15">
      <c r="A32" s="1"/>
      <c r="B32" s="27" t="s">
        <v>24</v>
      </c>
      <c r="C32" s="36"/>
      <c r="D32" s="28">
        <f>SUM(E32:J32)</f>
        <v>-4279.6</v>
      </c>
      <c r="E32" s="29">
        <f aca="true" t="shared" si="3" ref="E32:J32">E34+E37</f>
        <v>0</v>
      </c>
      <c r="F32" s="29">
        <f>F34+F37</f>
        <v>-2117.7</v>
      </c>
      <c r="G32" s="29">
        <f t="shared" si="3"/>
        <v>-774.8</v>
      </c>
      <c r="H32" s="29">
        <f t="shared" si="3"/>
        <v>-1224.6</v>
      </c>
      <c r="I32" s="29">
        <f t="shared" si="3"/>
        <v>-162.5</v>
      </c>
      <c r="J32" s="29">
        <f t="shared" si="3"/>
        <v>0</v>
      </c>
      <c r="K32" s="37"/>
    </row>
    <row r="33" spans="1:11" ht="4.5" customHeight="1">
      <c r="A33" s="1"/>
      <c r="B33" s="42"/>
      <c r="C33" s="43"/>
      <c r="D33" s="44"/>
      <c r="E33" s="38"/>
      <c r="F33" s="38"/>
      <c r="G33" s="38"/>
      <c r="H33" s="38"/>
      <c r="I33" s="38"/>
      <c r="J33" s="38"/>
      <c r="K33" s="1"/>
    </row>
    <row r="34" spans="1:11" ht="15">
      <c r="A34" s="1"/>
      <c r="B34" s="15" t="s">
        <v>25</v>
      </c>
      <c r="C34" s="18"/>
      <c r="D34" s="45">
        <f>SUM(E34:J34)</f>
        <v>-3292</v>
      </c>
      <c r="E34" s="46">
        <f>SUM(E35:E36)</f>
        <v>0</v>
      </c>
      <c r="F34" s="46">
        <f>SUM(F35:F36)</f>
        <v>-1629</v>
      </c>
      <c r="G34" s="46">
        <f>SUM(G35:G36)</f>
        <v>-596</v>
      </c>
      <c r="H34" s="45">
        <f>SUM(H35:H36)</f>
        <v>-942</v>
      </c>
      <c r="I34" s="46">
        <f>SUM(I35:I36)</f>
        <v>-125</v>
      </c>
      <c r="J34" s="45">
        <f>SUM(J35:J36)</f>
        <v>0</v>
      </c>
      <c r="K34" s="1"/>
    </row>
    <row r="35" spans="1:11" ht="15" outlineLevel="1">
      <c r="A35" s="1"/>
      <c r="B35" s="32" t="s">
        <v>26</v>
      </c>
      <c r="C35" s="18"/>
      <c r="D35" s="19">
        <f>SUM(E35:J35)</f>
        <v>0</v>
      </c>
      <c r="E35" s="20"/>
      <c r="F35" s="20"/>
      <c r="G35" s="20"/>
      <c r="H35" s="19"/>
      <c r="I35" s="20"/>
      <c r="J35" s="19"/>
      <c r="K35" s="1"/>
    </row>
    <row r="36" spans="1:11" ht="15" outlineLevel="1">
      <c r="A36" s="1"/>
      <c r="B36" s="32" t="s">
        <v>27</v>
      </c>
      <c r="C36" s="18"/>
      <c r="D36" s="19">
        <f>SUM(E36:J36)</f>
        <v>-3292</v>
      </c>
      <c r="E36" s="20"/>
      <c r="F36" s="49">
        <f>-(F13/2)</f>
        <v>-1629</v>
      </c>
      <c r="G36" s="49">
        <f>-(G13/2)</f>
        <v>-596</v>
      </c>
      <c r="H36" s="49">
        <f>-(H13/2)</f>
        <v>-942</v>
      </c>
      <c r="I36" s="49">
        <f>-(I13/2)</f>
        <v>-125</v>
      </c>
      <c r="J36" s="21"/>
      <c r="K36" s="1"/>
    </row>
    <row r="37" spans="1:11" ht="15">
      <c r="A37" s="1"/>
      <c r="B37" s="15" t="s">
        <v>28</v>
      </c>
      <c r="C37" s="18">
        <v>2</v>
      </c>
      <c r="D37" s="45">
        <f>SUM(E37:J37)</f>
        <v>-987.5999999999999</v>
      </c>
      <c r="E37" s="46"/>
      <c r="F37" s="47">
        <f>SUM(F38:F39)</f>
        <v>-488.7</v>
      </c>
      <c r="G37" s="47">
        <f>SUM(G38:G39)</f>
        <v>-178.79999999999998</v>
      </c>
      <c r="H37" s="48">
        <f>SUM(H38:H39)</f>
        <v>-282.59999999999997</v>
      </c>
      <c r="I37" s="46">
        <f>SUM(I38:I39)</f>
        <v>-37.5</v>
      </c>
      <c r="J37" s="45">
        <f>SUM(J38:J39)</f>
        <v>0</v>
      </c>
      <c r="K37" s="1"/>
    </row>
    <row r="38" spans="1:11" ht="15" outlineLevel="1">
      <c r="A38" s="1"/>
      <c r="B38" s="32" t="s">
        <v>26</v>
      </c>
      <c r="C38" s="18"/>
      <c r="D38" s="19">
        <f>SUM(E38:J38)</f>
        <v>0</v>
      </c>
      <c r="E38" s="20"/>
      <c r="F38" s="49"/>
      <c r="G38" s="49"/>
      <c r="H38" s="21"/>
      <c r="I38" s="20"/>
      <c r="J38" s="19"/>
      <c r="K38" s="1"/>
    </row>
    <row r="39" spans="1:11" ht="15" outlineLevel="1">
      <c r="A39" s="1"/>
      <c r="B39" s="32" t="s">
        <v>27</v>
      </c>
      <c r="C39" s="18"/>
      <c r="D39" s="19">
        <f>SUM(E39:J39)</f>
        <v>-987.5999999999999</v>
      </c>
      <c r="E39" s="20"/>
      <c r="F39" s="49">
        <f>-(F13)*0.15</f>
        <v>-488.7</v>
      </c>
      <c r="G39" s="49">
        <f>-(G13)*0.15</f>
        <v>-178.79999999999998</v>
      </c>
      <c r="H39" s="49">
        <f>-(H13)*0.15</f>
        <v>-282.59999999999997</v>
      </c>
      <c r="I39" s="49">
        <f>-(I13)*0.15</f>
        <v>-37.5</v>
      </c>
      <c r="J39" s="21"/>
      <c r="K39" s="1"/>
    </row>
    <row r="40" spans="1:11" ht="15">
      <c r="A40" s="1"/>
      <c r="B40" s="32"/>
      <c r="C40" s="18"/>
      <c r="D40" s="19"/>
      <c r="E40" s="20"/>
      <c r="F40" s="20"/>
      <c r="G40" s="20"/>
      <c r="H40" s="19"/>
      <c r="I40" s="20"/>
      <c r="J40" s="19"/>
      <c r="K40" s="1"/>
    </row>
    <row r="41" spans="1:11" ht="4.5" customHeight="1">
      <c r="A41" s="1"/>
      <c r="B41" s="35"/>
      <c r="C41" s="18"/>
      <c r="D41" s="41"/>
      <c r="E41" s="38"/>
      <c r="F41" s="38"/>
      <c r="G41" s="38"/>
      <c r="H41" s="38"/>
      <c r="I41" s="38"/>
      <c r="J41" s="38"/>
      <c r="K41" s="1"/>
    </row>
    <row r="42" spans="1:12" ht="15">
      <c r="A42" s="1"/>
      <c r="B42" s="27" t="s">
        <v>29</v>
      </c>
      <c r="C42" s="36"/>
      <c r="D42" s="28">
        <f>SUM(E42:J42)</f>
        <v>-1307.8</v>
      </c>
      <c r="E42" s="28">
        <f>E44+E48+E49+E50+E51+E59+E60</f>
        <v>-1307.8</v>
      </c>
      <c r="F42" s="28"/>
      <c r="G42" s="28"/>
      <c r="H42" s="28"/>
      <c r="I42" s="28"/>
      <c r="J42" s="28"/>
      <c r="K42" s="50"/>
      <c r="L42" s="51"/>
    </row>
    <row r="43" spans="1:11" ht="4.5" customHeight="1">
      <c r="A43" s="1"/>
      <c r="B43" s="42"/>
      <c r="C43" s="43"/>
      <c r="D43" s="39"/>
      <c r="E43" s="44"/>
      <c r="F43" s="44"/>
      <c r="G43" s="38"/>
      <c r="H43" s="38"/>
      <c r="I43" s="38"/>
      <c r="J43" s="38"/>
      <c r="K43" s="1"/>
    </row>
    <row r="44" spans="1:11" ht="12.75" customHeight="1">
      <c r="A44" s="1"/>
      <c r="B44" s="52" t="s">
        <v>30</v>
      </c>
      <c r="C44" s="53"/>
      <c r="D44" s="54">
        <f aca="true" t="shared" si="4" ref="D44:D60">SUM(E44:J44)</f>
        <v>-406</v>
      </c>
      <c r="E44" s="45">
        <f>-406</f>
        <v>-406</v>
      </c>
      <c r="F44" s="40"/>
      <c r="G44" s="38"/>
      <c r="H44" s="38"/>
      <c r="I44" s="38"/>
      <c r="J44" s="38"/>
      <c r="K44" s="1"/>
    </row>
    <row r="45" spans="1:11" ht="12.75" customHeight="1" hidden="1" outlineLevel="1">
      <c r="A45" s="1"/>
      <c r="B45" s="32" t="s">
        <v>31</v>
      </c>
      <c r="C45" s="53"/>
      <c r="D45" s="19">
        <f>SUM(E45:J45)</f>
        <v>0</v>
      </c>
      <c r="E45" s="20">
        <v>0</v>
      </c>
      <c r="F45" s="20"/>
      <c r="G45" s="19"/>
      <c r="H45" s="19"/>
      <c r="I45" s="19"/>
      <c r="J45" s="19"/>
      <c r="K45" s="1"/>
    </row>
    <row r="46" spans="1:11" ht="12.75" customHeight="1" hidden="1" outlineLevel="1">
      <c r="A46" s="1"/>
      <c r="B46" s="32" t="s">
        <v>32</v>
      </c>
      <c r="C46" s="53"/>
      <c r="D46" s="19">
        <f t="shared" si="4"/>
        <v>0</v>
      </c>
      <c r="E46" s="20">
        <f>0*12</f>
        <v>0</v>
      </c>
      <c r="F46" s="20"/>
      <c r="G46" s="19"/>
      <c r="H46" s="19"/>
      <c r="I46" s="19"/>
      <c r="J46" s="19"/>
      <c r="K46" s="1"/>
    </row>
    <row r="47" spans="1:11" ht="12.75" customHeight="1" hidden="1" outlineLevel="1">
      <c r="A47" s="1"/>
      <c r="B47" s="32" t="s">
        <v>33</v>
      </c>
      <c r="C47" s="53"/>
      <c r="D47" s="19">
        <f t="shared" si="4"/>
        <v>0</v>
      </c>
      <c r="E47" s="20">
        <f>SUM(E45:E46)*0.302</f>
        <v>0</v>
      </c>
      <c r="F47" s="20"/>
      <c r="G47" s="19"/>
      <c r="H47" s="19"/>
      <c r="I47" s="19"/>
      <c r="J47" s="19"/>
      <c r="K47" s="1"/>
    </row>
    <row r="48" spans="1:11" ht="12.75" customHeight="1" collapsed="1">
      <c r="A48" s="1"/>
      <c r="B48" s="52" t="s">
        <v>34</v>
      </c>
      <c r="C48" s="53"/>
      <c r="D48" s="54">
        <f>SUM(E48:J48)</f>
        <v>0</v>
      </c>
      <c r="E48" s="45">
        <v>0</v>
      </c>
      <c r="F48" s="40"/>
      <c r="G48" s="38"/>
      <c r="H48" s="38"/>
      <c r="I48" s="38"/>
      <c r="J48" s="38"/>
      <c r="K48" s="1"/>
    </row>
    <row r="49" spans="1:11" ht="12.75" customHeight="1">
      <c r="A49" s="1"/>
      <c r="B49" s="52" t="s">
        <v>35</v>
      </c>
      <c r="C49" s="53"/>
      <c r="D49" s="54">
        <f t="shared" si="4"/>
        <v>-316.79999999999995</v>
      </c>
      <c r="E49" s="45">
        <f>-26.4*12</f>
        <v>-316.79999999999995</v>
      </c>
      <c r="F49" s="40"/>
      <c r="G49" s="38"/>
      <c r="H49" s="38"/>
      <c r="I49" s="38"/>
      <c r="J49" s="38"/>
      <c r="K49" s="1"/>
    </row>
    <row r="50" spans="1:11" ht="12.75" customHeight="1">
      <c r="A50" s="1"/>
      <c r="B50" s="52" t="s">
        <v>36</v>
      </c>
      <c r="C50" s="53"/>
      <c r="D50" s="54">
        <f t="shared" si="4"/>
        <v>0</v>
      </c>
      <c r="E50" s="45">
        <v>0</v>
      </c>
      <c r="F50" s="40"/>
      <c r="G50" s="38"/>
      <c r="H50" s="38"/>
      <c r="I50" s="38"/>
      <c r="J50" s="38"/>
      <c r="K50" s="1"/>
    </row>
    <row r="51" spans="1:11" ht="12.75" customHeight="1">
      <c r="A51" s="1"/>
      <c r="B51" s="52" t="s">
        <v>37</v>
      </c>
      <c r="C51" s="53"/>
      <c r="D51" s="54">
        <f>SUM(E51:J51)</f>
        <v>-523</v>
      </c>
      <c r="E51" s="45">
        <f>SUM(E52:E58)</f>
        <v>-523</v>
      </c>
      <c r="F51" s="40"/>
      <c r="G51" s="38"/>
      <c r="H51" s="38"/>
      <c r="I51" s="38"/>
      <c r="J51" s="38"/>
      <c r="K51" s="1"/>
    </row>
    <row r="52" spans="1:11" ht="12.75" customHeight="1" outlineLevel="1">
      <c r="A52" s="1"/>
      <c r="B52" s="55" t="s">
        <v>38</v>
      </c>
      <c r="C52" s="56"/>
      <c r="D52" s="19">
        <f t="shared" si="4"/>
        <v>-6</v>
      </c>
      <c r="E52" s="20">
        <f>-0.5*12</f>
        <v>-6</v>
      </c>
      <c r="F52" s="20"/>
      <c r="G52" s="19"/>
      <c r="H52" s="19"/>
      <c r="I52" s="19"/>
      <c r="J52" s="19"/>
      <c r="K52" s="1"/>
    </row>
    <row r="53" spans="1:11" ht="12.75" customHeight="1" outlineLevel="1">
      <c r="A53" s="1"/>
      <c r="B53" s="55" t="s">
        <v>39</v>
      </c>
      <c r="C53" s="56"/>
      <c r="D53" s="19">
        <f t="shared" si="4"/>
        <v>0</v>
      </c>
      <c r="E53" s="20">
        <v>0</v>
      </c>
      <c r="F53" s="20"/>
      <c r="G53" s="19"/>
      <c r="H53" s="19"/>
      <c r="I53" s="19"/>
      <c r="J53" s="19"/>
      <c r="K53" s="1"/>
    </row>
    <row r="54" spans="1:11" ht="12.75" customHeight="1" outlineLevel="1">
      <c r="A54" s="1"/>
      <c r="B54" s="55" t="s">
        <v>48</v>
      </c>
      <c r="C54" s="56"/>
      <c r="D54" s="19">
        <f t="shared" si="4"/>
        <v>-15</v>
      </c>
      <c r="E54" s="20">
        <f>-15</f>
        <v>-15</v>
      </c>
      <c r="F54" s="20"/>
      <c r="G54" s="19"/>
      <c r="H54" s="19"/>
      <c r="I54" s="19"/>
      <c r="J54" s="19"/>
      <c r="K54" s="1"/>
    </row>
    <row r="55" spans="1:11" ht="12.75" customHeight="1" outlineLevel="1">
      <c r="A55" s="1"/>
      <c r="B55" s="55" t="s">
        <v>40</v>
      </c>
      <c r="C55" s="56"/>
      <c r="D55" s="19">
        <f t="shared" si="4"/>
        <v>-422</v>
      </c>
      <c r="E55" s="20">
        <f>-(31*12)-50</f>
        <v>-422</v>
      </c>
      <c r="F55" s="20"/>
      <c r="G55" s="19"/>
      <c r="H55" s="19"/>
      <c r="I55" s="19"/>
      <c r="J55" s="19"/>
      <c r="K55" s="1"/>
    </row>
    <row r="56" spans="1:11" ht="12.75" customHeight="1" outlineLevel="1">
      <c r="A56" s="1"/>
      <c r="B56" s="55" t="s">
        <v>41</v>
      </c>
      <c r="C56" s="56"/>
      <c r="D56" s="19">
        <f t="shared" si="4"/>
        <v>-50</v>
      </c>
      <c r="E56" s="20">
        <f>-50</f>
        <v>-50</v>
      </c>
      <c r="F56" s="20"/>
      <c r="G56" s="19"/>
      <c r="H56" s="19"/>
      <c r="I56" s="19"/>
      <c r="J56" s="19"/>
      <c r="K56" s="1"/>
    </row>
    <row r="57" spans="1:11" ht="12.75" customHeight="1" outlineLevel="1">
      <c r="A57" s="1"/>
      <c r="B57" s="55" t="s">
        <v>42</v>
      </c>
      <c r="C57" s="56"/>
      <c r="D57" s="19">
        <f t="shared" si="4"/>
        <v>-30</v>
      </c>
      <c r="E57" s="20">
        <f>-(30)</f>
        <v>-30</v>
      </c>
      <c r="F57" s="20"/>
      <c r="G57" s="19"/>
      <c r="H57" s="19"/>
      <c r="I57" s="19"/>
      <c r="J57" s="19"/>
      <c r="K57" s="1"/>
    </row>
    <row r="58" spans="1:11" ht="12.75" customHeight="1" outlineLevel="1">
      <c r="A58" s="1"/>
      <c r="B58" s="17"/>
      <c r="C58" s="57"/>
      <c r="D58" s="58"/>
      <c r="E58" s="19"/>
      <c r="F58" s="20"/>
      <c r="G58" s="59"/>
      <c r="H58" s="59"/>
      <c r="I58" s="59"/>
      <c r="J58" s="59"/>
      <c r="K58" s="1"/>
    </row>
    <row r="59" spans="1:11" ht="12.75" customHeight="1">
      <c r="A59" s="1"/>
      <c r="B59" s="35" t="s">
        <v>43</v>
      </c>
      <c r="C59" s="18"/>
      <c r="D59" s="54">
        <f t="shared" si="4"/>
        <v>-50</v>
      </c>
      <c r="E59" s="60">
        <f>-50</f>
        <v>-50</v>
      </c>
      <c r="F59" s="40"/>
      <c r="G59" s="38"/>
      <c r="H59" s="38"/>
      <c r="I59" s="38"/>
      <c r="J59" s="38"/>
      <c r="K59" s="1"/>
    </row>
    <row r="60" spans="1:11" ht="12.75" customHeight="1">
      <c r="A60" s="1"/>
      <c r="B60" s="52" t="s">
        <v>44</v>
      </c>
      <c r="C60" s="53"/>
      <c r="D60" s="54">
        <f t="shared" si="4"/>
        <v>-12</v>
      </c>
      <c r="E60" s="45">
        <f>-1*12</f>
        <v>-12</v>
      </c>
      <c r="F60" s="40"/>
      <c r="G60" s="38"/>
      <c r="H60" s="38"/>
      <c r="I60" s="38"/>
      <c r="J60" s="38"/>
      <c r="K60" s="1"/>
    </row>
    <row r="61" spans="1:11" ht="12.75" customHeight="1">
      <c r="A61" s="1"/>
      <c r="B61" s="15"/>
      <c r="C61" s="43"/>
      <c r="D61" s="39"/>
      <c r="E61" s="60"/>
      <c r="F61" s="41"/>
      <c r="G61" s="38"/>
      <c r="H61" s="38"/>
      <c r="I61" s="38"/>
      <c r="J61" s="38"/>
      <c r="K61" s="1"/>
    </row>
    <row r="62" spans="1:11" ht="12.75" customHeight="1">
      <c r="A62" s="1"/>
      <c r="B62" s="7" t="s">
        <v>64</v>
      </c>
      <c r="C62" s="61"/>
      <c r="D62" s="62">
        <f>SUM(E62:J62)</f>
        <v>116236.89850000001</v>
      </c>
      <c r="E62" s="7"/>
      <c r="F62" s="9">
        <f>SUM(F65:F66)</f>
        <v>58425.0473</v>
      </c>
      <c r="G62" s="9">
        <f>SUM(G65:G66)</f>
        <v>20594.2024</v>
      </c>
      <c r="H62" s="9">
        <f>SUM(H65:H66)</f>
        <v>31590.4964</v>
      </c>
      <c r="I62" s="9">
        <f>SUM(I65:I66)</f>
        <v>5627.1524</v>
      </c>
      <c r="J62" s="9">
        <f>SUM(J65:J66)</f>
        <v>0</v>
      </c>
      <c r="K62" s="10"/>
    </row>
    <row r="63" spans="1:11" s="14" customFormat="1" ht="12.75" customHeight="1" hidden="1">
      <c r="A63" s="3"/>
      <c r="B63" s="11">
        <v>24</v>
      </c>
      <c r="C63" s="43"/>
      <c r="D63" s="11"/>
      <c r="E63" s="11"/>
      <c r="F63" s="11"/>
      <c r="G63" s="3"/>
      <c r="H63" s="12"/>
      <c r="I63" s="3"/>
      <c r="J63" s="13"/>
      <c r="K63" s="3"/>
    </row>
    <row r="64" spans="1:11" ht="4.5" customHeight="1">
      <c r="A64" s="1"/>
      <c r="B64" s="15"/>
      <c r="C64" s="43"/>
      <c r="D64" s="15"/>
      <c r="E64" s="15"/>
      <c r="F64" s="15"/>
      <c r="G64" s="16"/>
      <c r="H64" s="12"/>
      <c r="I64" s="16"/>
      <c r="J64" s="13"/>
      <c r="K64" s="1"/>
    </row>
    <row r="65" spans="1:11" ht="15" outlineLevel="1">
      <c r="A65" s="1"/>
      <c r="B65" s="17" t="s">
        <v>5</v>
      </c>
      <c r="C65" s="18">
        <v>4</v>
      </c>
      <c r="D65" s="20">
        <f>SUM(E65:J65)</f>
        <v>107660</v>
      </c>
      <c r="E65" s="20"/>
      <c r="F65" s="20">
        <f>F11+F21+F35+F38+F12</f>
        <v>54135</v>
      </c>
      <c r="G65" s="20">
        <f>G11+G21+G35+G38+G12</f>
        <v>19074</v>
      </c>
      <c r="H65" s="20">
        <f>H11+H21+H35+H38+H12</f>
        <v>29217</v>
      </c>
      <c r="I65" s="20">
        <f>I11+I21+I35+I38+I12</f>
        <v>5234</v>
      </c>
      <c r="J65" s="20">
        <f>J11+J21+J35+J38+J12</f>
        <v>0</v>
      </c>
      <c r="K65" s="1"/>
    </row>
    <row r="66" spans="1:11" ht="15" outlineLevel="1">
      <c r="A66" s="1"/>
      <c r="B66" s="17" t="s">
        <v>45</v>
      </c>
      <c r="C66" s="18"/>
      <c r="D66" s="20">
        <f>SUM(E66:J66)</f>
        <v>8576.8985</v>
      </c>
      <c r="E66" s="20"/>
      <c r="F66" s="20">
        <f>F13+F23+F26+F36+F39</f>
        <v>4290.0473</v>
      </c>
      <c r="G66" s="20">
        <f>G13+G23+G26+G36+G39</f>
        <v>1520.2024</v>
      </c>
      <c r="H66" s="20">
        <f>H13+H23+H26+H36+H39</f>
        <v>2373.4964</v>
      </c>
      <c r="I66" s="20">
        <f>I13+I23+I26+I36+I39</f>
        <v>393.15239999999994</v>
      </c>
      <c r="J66" s="20">
        <f>J13+J23+J26+J36+J39</f>
        <v>0</v>
      </c>
      <c r="K66" s="1"/>
    </row>
    <row r="67" spans="1:11" ht="15">
      <c r="A67" s="1"/>
      <c r="B67" s="72"/>
      <c r="C67" s="72"/>
      <c r="D67" s="72"/>
      <c r="E67" s="72"/>
      <c r="F67" s="72"/>
      <c r="G67" s="72"/>
      <c r="H67" s="72"/>
      <c r="I67" s="72"/>
      <c r="J67" s="72"/>
      <c r="K67" s="1"/>
    </row>
    <row r="68" spans="1:11" ht="15">
      <c r="A68" s="1"/>
      <c r="B68" s="63" t="s">
        <v>46</v>
      </c>
      <c r="C68" s="63"/>
      <c r="D68" s="3"/>
      <c r="E68" s="13"/>
      <c r="F68" s="4"/>
      <c r="G68" s="4"/>
      <c r="H68" s="4"/>
      <c r="I68" s="3"/>
      <c r="J68" s="1"/>
      <c r="K68" s="1"/>
    </row>
    <row r="69" spans="1:11" ht="24.75" customHeight="1">
      <c r="A69" s="1"/>
      <c r="B69" s="70" t="s">
        <v>57</v>
      </c>
      <c r="C69" s="70"/>
      <c r="D69" s="70"/>
      <c r="E69" s="70"/>
      <c r="F69" s="70"/>
      <c r="G69" s="70"/>
      <c r="H69" s="70"/>
      <c r="I69" s="70"/>
      <c r="J69" s="70"/>
      <c r="K69" s="1"/>
    </row>
    <row r="70" spans="1:11" ht="24.75" customHeight="1">
      <c r="A70" s="1"/>
      <c r="B70" s="70" t="s">
        <v>58</v>
      </c>
      <c r="C70" s="70"/>
      <c r="D70" s="70"/>
      <c r="E70" s="70"/>
      <c r="F70" s="70"/>
      <c r="G70" s="70"/>
      <c r="H70" s="70"/>
      <c r="I70" s="70"/>
      <c r="J70" s="70"/>
      <c r="K70" s="1"/>
    </row>
    <row r="71" spans="1:11" ht="24.75" customHeight="1">
      <c r="A71" s="1"/>
      <c r="B71" s="70" t="s">
        <v>59</v>
      </c>
      <c r="C71" s="70"/>
      <c r="D71" s="70"/>
      <c r="E71" s="70"/>
      <c r="F71" s="70"/>
      <c r="G71" s="70"/>
      <c r="H71" s="70"/>
      <c r="I71" s="70"/>
      <c r="J71" s="70"/>
      <c r="K71" s="1"/>
    </row>
    <row r="72" spans="1:11" ht="21.75" customHeight="1">
      <c r="A72" s="1"/>
      <c r="B72" s="69" t="s">
        <v>60</v>
      </c>
      <c r="C72" s="69"/>
      <c r="D72" s="69"/>
      <c r="E72" s="69"/>
      <c r="F72" s="69"/>
      <c r="G72" s="69"/>
      <c r="H72" s="69"/>
      <c r="I72" s="69"/>
      <c r="J72" s="69"/>
      <c r="K72" s="1"/>
    </row>
    <row r="73" spans="1:11" ht="8.25" customHeight="1">
      <c r="A73" s="1"/>
      <c r="B73" s="70"/>
      <c r="C73" s="70"/>
      <c r="D73" s="70"/>
      <c r="E73" s="70"/>
      <c r="F73" s="70"/>
      <c r="G73" s="70"/>
      <c r="H73" s="70"/>
      <c r="I73" s="70"/>
      <c r="J73" s="70"/>
      <c r="K73" s="1"/>
    </row>
    <row r="74" spans="1:11" ht="45" customHeight="1">
      <c r="A74" s="3"/>
      <c r="B74" s="67" t="s">
        <v>50</v>
      </c>
      <c r="C74" s="67"/>
      <c r="D74" s="67"/>
      <c r="E74" s="67"/>
      <c r="F74" s="67"/>
      <c r="G74" s="67"/>
      <c r="H74" s="67"/>
      <c r="I74" s="67"/>
      <c r="J74" s="67"/>
      <c r="K74" s="1"/>
    </row>
    <row r="75" spans="1:11" ht="24.75" customHeight="1">
      <c r="A75" s="1"/>
      <c r="B75" s="68" t="s">
        <v>61</v>
      </c>
      <c r="C75" s="68"/>
      <c r="D75" s="68"/>
      <c r="E75" s="68"/>
      <c r="F75" s="68"/>
      <c r="G75" s="68"/>
      <c r="H75" s="68"/>
      <c r="I75" s="68"/>
      <c r="J75" s="68"/>
      <c r="K75" s="1"/>
    </row>
    <row r="76" spans="1:11" ht="29.25" customHeight="1">
      <c r="A76" s="1"/>
      <c r="B76" s="69" t="s">
        <v>62</v>
      </c>
      <c r="C76" s="69"/>
      <c r="D76" s="69"/>
      <c r="E76" s="69"/>
      <c r="F76" s="69"/>
      <c r="G76" s="69"/>
      <c r="H76" s="69"/>
      <c r="I76" s="69"/>
      <c r="J76" s="69"/>
      <c r="K76" s="1"/>
    </row>
    <row r="77" spans="2:59" ht="36" customHeight="1">
      <c r="B77" s="71" t="s">
        <v>63</v>
      </c>
      <c r="C77" s="71"/>
      <c r="D77" s="71"/>
      <c r="E77" s="71"/>
      <c r="F77" s="71"/>
      <c r="G77" s="71"/>
      <c r="H77" s="71"/>
      <c r="I77" s="71"/>
      <c r="J77" s="71"/>
      <c r="K77" s="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</row>
    <row r="78" spans="1:11" ht="26.25" customHeight="1">
      <c r="A78" s="1"/>
      <c r="B78" s="70"/>
      <c r="C78" s="70"/>
      <c r="D78" s="70"/>
      <c r="E78" s="70"/>
      <c r="F78" s="70"/>
      <c r="G78" s="70"/>
      <c r="H78" s="70"/>
      <c r="I78" s="70"/>
      <c r="J78" s="70"/>
      <c r="K78" s="1"/>
    </row>
    <row r="79" spans="1:11" ht="15">
      <c r="A79" s="1"/>
      <c r="B79" s="3"/>
      <c r="C79" s="3"/>
      <c r="D79" s="3"/>
      <c r="E79" s="3"/>
      <c r="F79" s="3"/>
      <c r="G79" s="4"/>
      <c r="H79" s="4"/>
      <c r="I79" s="4"/>
      <c r="J79" s="3"/>
      <c r="K79" s="1"/>
    </row>
    <row r="80" ht="15">
      <c r="J80" s="14"/>
    </row>
    <row r="81" ht="15">
      <c r="J81" s="14"/>
    </row>
    <row r="82" ht="15">
      <c r="J82" s="14"/>
    </row>
    <row r="83" ht="15">
      <c r="J83" s="14"/>
    </row>
    <row r="84" ht="15">
      <c r="J84" s="14"/>
    </row>
    <row r="85" ht="15">
      <c r="J85" s="14"/>
    </row>
    <row r="86" ht="15">
      <c r="J86" s="14"/>
    </row>
    <row r="87" ht="15">
      <c r="J87" s="14"/>
    </row>
    <row r="88" ht="15">
      <c r="J88" s="14"/>
    </row>
    <row r="89" ht="15">
      <c r="J89" s="14"/>
    </row>
    <row r="90" ht="15">
      <c r="J90" s="14"/>
    </row>
    <row r="91" ht="15">
      <c r="J91" s="14"/>
    </row>
    <row r="92" ht="15">
      <c r="J92" s="14"/>
    </row>
    <row r="93" ht="15">
      <c r="J93" s="14"/>
    </row>
    <row r="94" ht="15">
      <c r="J94" s="14"/>
    </row>
    <row r="95" ht="15">
      <c r="J95" s="14"/>
    </row>
    <row r="96" ht="15">
      <c r="J96" s="14"/>
    </row>
    <row r="97" ht="15">
      <c r="J97" s="14"/>
    </row>
    <row r="98" ht="15">
      <c r="J98" s="14"/>
    </row>
    <row r="99" ht="15">
      <c r="J99" s="14"/>
    </row>
    <row r="100" ht="15">
      <c r="J100" s="14"/>
    </row>
    <row r="101" ht="15">
      <c r="J101" s="14"/>
    </row>
    <row r="102" ht="15">
      <c r="J102" s="14"/>
    </row>
    <row r="103" ht="15">
      <c r="J103" s="14"/>
    </row>
    <row r="104" ht="15">
      <c r="J104" s="14"/>
    </row>
    <row r="105" ht="15">
      <c r="J105" s="14"/>
    </row>
    <row r="106" ht="15">
      <c r="J106" s="14"/>
    </row>
    <row r="107" ht="15">
      <c r="J107" s="14"/>
    </row>
    <row r="108" ht="15">
      <c r="J108" s="14"/>
    </row>
    <row r="109" ht="15">
      <c r="J109" s="14"/>
    </row>
    <row r="110" ht="15">
      <c r="J110" s="14"/>
    </row>
    <row r="111" ht="15">
      <c r="J111" s="14"/>
    </row>
    <row r="112" ht="15">
      <c r="J112" s="14"/>
    </row>
    <row r="113" ht="15">
      <c r="J113" s="14"/>
    </row>
    <row r="114" ht="15">
      <c r="J114" s="14"/>
    </row>
    <row r="115" ht="15">
      <c r="J115" s="14"/>
    </row>
    <row r="116" ht="15">
      <c r="J116" s="14"/>
    </row>
    <row r="117" ht="15">
      <c r="J117" s="14"/>
    </row>
    <row r="118" ht="15">
      <c r="J118" s="14"/>
    </row>
    <row r="119" ht="15">
      <c r="J119" s="14"/>
    </row>
    <row r="120" ht="15">
      <c r="J120" s="14"/>
    </row>
    <row r="121" ht="15">
      <c r="J121" s="14"/>
    </row>
    <row r="122" ht="15">
      <c r="J122" s="14"/>
    </row>
    <row r="123" ht="15">
      <c r="J123" s="14"/>
    </row>
    <row r="124" ht="15">
      <c r="J124" s="14"/>
    </row>
    <row r="125" ht="15">
      <c r="J125" s="14"/>
    </row>
    <row r="126" ht="15">
      <c r="J126" s="14"/>
    </row>
    <row r="127" ht="15">
      <c r="J127" s="14"/>
    </row>
    <row r="128" ht="15">
      <c r="J128" s="14"/>
    </row>
    <row r="129" ht="15">
      <c r="J129" s="14"/>
    </row>
    <row r="130" ht="15">
      <c r="J130" s="14"/>
    </row>
    <row r="131" ht="15">
      <c r="J131" s="14"/>
    </row>
    <row r="132" ht="15">
      <c r="J132" s="14"/>
    </row>
    <row r="133" ht="15">
      <c r="J133" s="14"/>
    </row>
    <row r="134" ht="15">
      <c r="J134" s="14"/>
    </row>
    <row r="135" ht="15">
      <c r="J135" s="14"/>
    </row>
    <row r="136" ht="15">
      <c r="J136" s="14"/>
    </row>
    <row r="137" ht="15">
      <c r="J137" s="14"/>
    </row>
    <row r="138" ht="15">
      <c r="J138" s="14"/>
    </row>
    <row r="139" ht="15">
      <c r="J139" s="14"/>
    </row>
    <row r="140" ht="15">
      <c r="J140" s="14"/>
    </row>
    <row r="141" ht="15">
      <c r="J141" s="14"/>
    </row>
    <row r="142" ht="15">
      <c r="J142" s="14"/>
    </row>
    <row r="143" ht="15">
      <c r="J143" s="14"/>
    </row>
    <row r="144" ht="15">
      <c r="J144" s="14"/>
    </row>
    <row r="145" ht="15">
      <c r="J145" s="14"/>
    </row>
    <row r="146" ht="15">
      <c r="J146" s="14"/>
    </row>
    <row r="147" ht="15">
      <c r="J147" s="14"/>
    </row>
    <row r="148" ht="15">
      <c r="J148" s="14"/>
    </row>
    <row r="149" ht="15">
      <c r="J149" s="14"/>
    </row>
    <row r="150" ht="15">
      <c r="J150" s="14"/>
    </row>
    <row r="151" ht="15">
      <c r="J151" s="14"/>
    </row>
    <row r="152" ht="15">
      <c r="J152" s="14"/>
    </row>
    <row r="153" ht="15">
      <c r="J153" s="14"/>
    </row>
    <row r="154" ht="15">
      <c r="J154" s="14"/>
    </row>
    <row r="155" ht="15">
      <c r="J155" s="14"/>
    </row>
    <row r="156" ht="15">
      <c r="J156" s="14"/>
    </row>
    <row r="157" ht="15">
      <c r="J157" s="14"/>
    </row>
    <row r="158" ht="15">
      <c r="J158" s="14"/>
    </row>
    <row r="159" ht="15">
      <c r="J159" s="14"/>
    </row>
    <row r="160" ht="15">
      <c r="J160" s="14"/>
    </row>
    <row r="161" ht="15">
      <c r="J161" s="14"/>
    </row>
    <row r="162" ht="15">
      <c r="J162" s="14"/>
    </row>
    <row r="163" ht="15">
      <c r="J163" s="14"/>
    </row>
    <row r="164" ht="15">
      <c r="J164" s="14"/>
    </row>
    <row r="165" ht="15">
      <c r="J165" s="14"/>
    </row>
    <row r="166" ht="15">
      <c r="J166" s="14"/>
    </row>
    <row r="167" ht="15">
      <c r="J167" s="14"/>
    </row>
    <row r="168" ht="15">
      <c r="J168" s="14"/>
    </row>
    <row r="169" ht="15">
      <c r="J169" s="14"/>
    </row>
    <row r="170" ht="15">
      <c r="J170" s="14"/>
    </row>
    <row r="171" ht="15">
      <c r="J171" s="14"/>
    </row>
    <row r="172" ht="15">
      <c r="J172" s="14"/>
    </row>
    <row r="173" ht="15">
      <c r="J173" s="14"/>
    </row>
    <row r="174" ht="15">
      <c r="J174" s="14"/>
    </row>
    <row r="175" ht="15">
      <c r="J175" s="14"/>
    </row>
    <row r="176" ht="15">
      <c r="J176" s="14"/>
    </row>
    <row r="177" ht="15">
      <c r="J177" s="14"/>
    </row>
    <row r="178" ht="15">
      <c r="J178" s="14"/>
    </row>
    <row r="179" ht="15">
      <c r="J179" s="14"/>
    </row>
    <row r="180" ht="15">
      <c r="J180" s="14"/>
    </row>
    <row r="181" ht="15">
      <c r="J181" s="14"/>
    </row>
    <row r="182" ht="15">
      <c r="J182" s="14"/>
    </row>
    <row r="183" ht="15">
      <c r="J183" s="14"/>
    </row>
    <row r="184" ht="15">
      <c r="J184" s="14"/>
    </row>
    <row r="185" ht="15">
      <c r="J185" s="14"/>
    </row>
    <row r="186" ht="15">
      <c r="J186" s="14"/>
    </row>
    <row r="187" ht="15">
      <c r="J187" s="14"/>
    </row>
    <row r="188" ht="15">
      <c r="J188" s="14"/>
    </row>
    <row r="189" ht="15">
      <c r="J189" s="14"/>
    </row>
    <row r="190" ht="15">
      <c r="J190" s="14"/>
    </row>
    <row r="191" ht="15">
      <c r="J191" s="14"/>
    </row>
    <row r="192" ht="15">
      <c r="J192" s="14"/>
    </row>
    <row r="193" ht="15">
      <c r="J193" s="14"/>
    </row>
    <row r="194" ht="15">
      <c r="J194" s="14"/>
    </row>
    <row r="195" ht="15">
      <c r="J195" s="14"/>
    </row>
    <row r="196" ht="15">
      <c r="J196" s="14"/>
    </row>
    <row r="197" ht="15">
      <c r="J197" s="14"/>
    </row>
    <row r="198" ht="15">
      <c r="J198" s="14"/>
    </row>
    <row r="199" ht="15">
      <c r="J199" s="14"/>
    </row>
    <row r="200" ht="15">
      <c r="J200" s="14"/>
    </row>
    <row r="201" ht="15">
      <c r="J201" s="14"/>
    </row>
    <row r="202" ht="15">
      <c r="J202" s="14"/>
    </row>
    <row r="203" ht="15">
      <c r="J203" s="14"/>
    </row>
    <row r="204" ht="15">
      <c r="J204" s="14"/>
    </row>
    <row r="205" ht="15">
      <c r="J205" s="14"/>
    </row>
    <row r="206" ht="15">
      <c r="J206" s="14"/>
    </row>
    <row r="207" ht="15">
      <c r="J207" s="14"/>
    </row>
    <row r="208" ht="15">
      <c r="J208" s="14"/>
    </row>
    <row r="209" ht="15">
      <c r="J209" s="14"/>
    </row>
    <row r="210" ht="15">
      <c r="J210" s="14"/>
    </row>
    <row r="211" ht="15">
      <c r="J211" s="14"/>
    </row>
    <row r="212" ht="15">
      <c r="J212" s="14"/>
    </row>
    <row r="213" ht="15">
      <c r="J213" s="14"/>
    </row>
    <row r="214" ht="15">
      <c r="J214" s="14"/>
    </row>
    <row r="215" ht="15">
      <c r="J215" s="14"/>
    </row>
    <row r="216" ht="15">
      <c r="J216" s="14"/>
    </row>
    <row r="217" ht="15">
      <c r="J217" s="14"/>
    </row>
    <row r="218" ht="15">
      <c r="J218" s="14"/>
    </row>
    <row r="219" ht="15">
      <c r="J219" s="14"/>
    </row>
    <row r="220" ht="15">
      <c r="J220" s="14"/>
    </row>
    <row r="221" ht="15">
      <c r="J221" s="14"/>
    </row>
    <row r="222" ht="15">
      <c r="J222" s="14"/>
    </row>
    <row r="223" ht="15">
      <c r="J223" s="14"/>
    </row>
    <row r="224" ht="15">
      <c r="J224" s="14"/>
    </row>
    <row r="225" ht="15">
      <c r="J225" s="14"/>
    </row>
    <row r="226" ht="15">
      <c r="J226" s="14"/>
    </row>
    <row r="227" ht="15">
      <c r="J227" s="14"/>
    </row>
    <row r="228" ht="15">
      <c r="J228" s="14"/>
    </row>
    <row r="229" ht="15">
      <c r="J229" s="14"/>
    </row>
    <row r="230" ht="15">
      <c r="J230" s="14"/>
    </row>
    <row r="231" ht="15">
      <c r="J231" s="14"/>
    </row>
    <row r="232" ht="15">
      <c r="J232" s="14"/>
    </row>
    <row r="233" ht="15">
      <c r="J233" s="14"/>
    </row>
    <row r="234" ht="15">
      <c r="J234" s="14"/>
    </row>
    <row r="235" ht="15">
      <c r="J235" s="14"/>
    </row>
    <row r="236" ht="15">
      <c r="J236" s="14"/>
    </row>
    <row r="237" ht="15">
      <c r="J237" s="14"/>
    </row>
    <row r="238" ht="15">
      <c r="J238" s="14"/>
    </row>
    <row r="239" ht="15">
      <c r="J239" s="14"/>
    </row>
    <row r="240" ht="15">
      <c r="J240" s="14"/>
    </row>
    <row r="241" ht="15">
      <c r="J241" s="14"/>
    </row>
    <row r="242" ht="15">
      <c r="J242" s="14"/>
    </row>
    <row r="243" ht="15">
      <c r="J243" s="14"/>
    </row>
    <row r="244" ht="15">
      <c r="J244" s="14"/>
    </row>
    <row r="245" ht="15">
      <c r="J245" s="14"/>
    </row>
    <row r="246" ht="15">
      <c r="J246" s="14"/>
    </row>
    <row r="247" ht="15">
      <c r="J247" s="14"/>
    </row>
    <row r="248" ht="15">
      <c r="J248" s="14"/>
    </row>
    <row r="249" ht="15">
      <c r="J249" s="14"/>
    </row>
    <row r="250" ht="15">
      <c r="J250" s="14"/>
    </row>
    <row r="251" ht="15">
      <c r="J251" s="14"/>
    </row>
    <row r="252" ht="15">
      <c r="J252" s="14"/>
    </row>
    <row r="253" ht="15">
      <c r="J253" s="14"/>
    </row>
    <row r="254" ht="15">
      <c r="J254" s="14"/>
    </row>
    <row r="255" ht="15">
      <c r="J255" s="14"/>
    </row>
    <row r="256" ht="15">
      <c r="J256" s="14"/>
    </row>
    <row r="257" ht="15">
      <c r="J257" s="14"/>
    </row>
    <row r="258" ht="15">
      <c r="J258" s="14"/>
    </row>
  </sheetData>
  <sheetProtection/>
  <mergeCells count="18">
    <mergeCell ref="B73:J73"/>
    <mergeCell ref="I4:J4"/>
    <mergeCell ref="B7:I7"/>
    <mergeCell ref="B15:B16"/>
    <mergeCell ref="C15:C16"/>
    <mergeCell ref="D15:D16"/>
    <mergeCell ref="E15:E16"/>
    <mergeCell ref="F15:J15"/>
    <mergeCell ref="B67:J67"/>
    <mergeCell ref="B69:J69"/>
    <mergeCell ref="B70:J70"/>
    <mergeCell ref="B71:J71"/>
    <mergeCell ref="B72:J72"/>
    <mergeCell ref="B74:J74"/>
    <mergeCell ref="B75:J75"/>
    <mergeCell ref="B76:J76"/>
    <mergeCell ref="B78:J78"/>
    <mergeCell ref="B77:J77"/>
  </mergeCells>
  <printOptions/>
  <pageMargins left="0.7" right="0.7" top="0.75" bottom="0.75" header="0.3" footer="0.3"/>
  <pageSetup fitToHeight="0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Алия Сабирзянова</cp:lastModifiedBy>
  <cp:lastPrinted>2019-03-20T08:35:31Z</cp:lastPrinted>
  <dcterms:created xsi:type="dcterms:W3CDTF">2016-04-15T12:39:19Z</dcterms:created>
  <dcterms:modified xsi:type="dcterms:W3CDTF">2019-04-22T12:45:35Z</dcterms:modified>
  <cp:category/>
  <cp:version/>
  <cp:contentType/>
  <cp:contentStatus/>
</cp:coreProperties>
</file>